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8"/>
  </bookViews>
  <sheets>
    <sheet name="Лист1" sheetId="1" r:id="rId1"/>
  </sheets>
  <definedNames>
    <definedName name="_xlnm.Print_Titles" localSheetId="0">Лист1!$5:$5</definedName>
    <definedName name="_xlnm.Print_Area" localSheetId="0">Лист1!$A$1:$E$36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7" i="1"/>
  <c r="C6" i="1" s="1"/>
  <c r="D7" i="1"/>
  <c r="E7" i="1"/>
  <c r="E6" i="1" s="1"/>
  <c r="C10" i="1"/>
  <c r="C9" i="1" s="1"/>
  <c r="D10" i="1"/>
  <c r="E10" i="1"/>
  <c r="E9" i="1" s="1"/>
  <c r="C12" i="1"/>
  <c r="D12" i="1"/>
  <c r="D9" i="1" s="1"/>
  <c r="E12" i="1"/>
  <c r="D15" i="1"/>
  <c r="C16" i="1"/>
  <c r="C15" i="1" s="1"/>
  <c r="C14" i="1" s="1"/>
  <c r="D16" i="1"/>
  <c r="E16" i="1"/>
  <c r="E15" i="1" s="1"/>
  <c r="C19" i="1"/>
  <c r="C18" i="1" s="1"/>
  <c r="C28" i="1" s="1"/>
  <c r="C27" i="1" s="1"/>
  <c r="C26" i="1" s="1"/>
  <c r="E19" i="1"/>
  <c r="E18" i="1" s="1"/>
  <c r="C20" i="1"/>
  <c r="D20" i="1"/>
  <c r="D19" i="1" s="1"/>
  <c r="E20" i="1"/>
  <c r="E28" i="1"/>
  <c r="E27" i="1" s="1"/>
  <c r="E26" i="1" s="1"/>
  <c r="C31" i="1"/>
  <c r="D31" i="1"/>
  <c r="D30" i="1" s="1"/>
  <c r="D29" i="1" s="1"/>
  <c r="E31" i="1"/>
  <c r="C34" i="1"/>
  <c r="C30" i="1" s="1"/>
  <c r="C29" i="1" s="1"/>
  <c r="D34" i="1"/>
  <c r="E34" i="1"/>
  <c r="E30" i="1" s="1"/>
  <c r="E29" i="1" s="1"/>
  <c r="D28" i="1" l="1"/>
  <c r="D27" i="1" s="1"/>
  <c r="D26" i="1" s="1"/>
  <c r="D18" i="1"/>
  <c r="E14" i="1"/>
  <c r="D14" i="1"/>
  <c r="D25" i="1"/>
  <c r="D24" i="1" s="1"/>
  <c r="D23" i="1" s="1"/>
  <c r="E25" i="1"/>
  <c r="E24" i="1" s="1"/>
  <c r="E23" i="1" s="1"/>
  <c r="E22" i="1" s="1"/>
  <c r="C25" i="1"/>
  <c r="C24" i="1" s="1"/>
  <c r="C23" i="1" s="1"/>
  <c r="C22" i="1" s="1"/>
  <c r="C36" i="1" s="1"/>
  <c r="E36" i="1" l="1"/>
  <c r="D22" i="1"/>
  <c r="D36" i="1" s="1"/>
</calcChain>
</file>

<file path=xl/sharedStrings.xml><?xml version="1.0" encoding="utf-8"?>
<sst xmlns="http://schemas.openxmlformats.org/spreadsheetml/2006/main" count="69" uniqueCount="69">
  <si>
    <r>
      <t xml:space="preserve">Приложение 1 </t>
    </r>
    <r>
      <rPr>
        <sz val="12"/>
        <rFont val="Times New Roman"/>
        <family val="1"/>
        <charset val="204"/>
      </rPr>
      <t xml:space="preserve">
к закону Тверской области 
«Об областном бюджете Тверской области на 2018 год
 и на плановый период 2019 и 2020 годов»</t>
    </r>
  </si>
  <si>
    <t>Источники финансирования дефицита  
областного бюджета Тверской области на 2018 год и на плановый период 2019 и 2020 годов</t>
  </si>
  <si>
    <t>Код</t>
  </si>
  <si>
    <t>Наименование</t>
  </si>
  <si>
    <t>Сумма, тыс.руб.</t>
  </si>
  <si>
    <t>2018 год</t>
  </si>
  <si>
    <t>2019 год</t>
  </si>
  <si>
    <t>2020 год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</si>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</sst>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164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164" fontId="3" fillId="2" borderId="2" xfId="1" applyNumberFormat="1" applyFont="1" applyFill="1" applyBorder="1" applyAlignment="1">
      <alignment horizontal="right" vertical="top" wrapText="1" indent="1"/>
    </xf>
    <xf numFmtId="164" fontId="3" fillId="3" borderId="2" xfId="1" applyNumberFormat="1" applyFont="1" applyFill="1" applyBorder="1" applyAlignment="1">
      <alignment horizontal="right" vertical="top" wrapText="1" indent="1"/>
    </xf>
    <xf numFmtId="164" fontId="3" fillId="2" borderId="2" xfId="1" applyNumberFormat="1" applyFont="1" applyFill="1" applyBorder="1" applyAlignment="1">
      <alignment horizontal="right" vertical="top" wrapText="1"/>
    </xf>
    <xf numFmtId="164" fontId="3" fillId="3" borderId="2" xfId="1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justify" vertical="top" wrapText="1"/>
    </xf>
    <xf numFmtId="164" fontId="2" fillId="3" borderId="2" xfId="1" applyNumberFormat="1" applyFont="1" applyFill="1" applyBorder="1" applyAlignment="1">
      <alignment horizontal="right" vertical="top" wrapText="1" inden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164" fontId="2" fillId="2" borderId="2" xfId="1" applyNumberFormat="1" applyFont="1" applyFill="1" applyBorder="1" applyAlignment="1">
      <alignment horizontal="righ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D41" sqref="D41"/>
    </sheetView>
  </sheetViews>
  <sheetFormatPr defaultRowHeight="14.4" x14ac:dyDescent="0.3"/>
  <cols>
    <col min="1" max="1" width="28.5546875" customWidth="1"/>
    <col min="2" max="2" width="45.44140625" customWidth="1"/>
    <col min="3" max="5" width="16.77734375" customWidth="1"/>
  </cols>
  <sheetData>
    <row r="1" spans="1:5" ht="63.6" customHeight="1" x14ac:dyDescent="0.3">
      <c r="A1" s="18" t="s">
        <v>0</v>
      </c>
      <c r="B1" s="18"/>
      <c r="C1" s="18"/>
      <c r="D1" s="18"/>
      <c r="E1" s="18"/>
    </row>
    <row r="2" spans="1:5" ht="64.8" customHeight="1" x14ac:dyDescent="0.3">
      <c r="A2" s="19" t="s">
        <v>1</v>
      </c>
      <c r="B2" s="19"/>
      <c r="C2" s="19"/>
      <c r="D2" s="19"/>
      <c r="E2" s="19"/>
    </row>
    <row r="3" spans="1:5" ht="15.6" x14ac:dyDescent="0.3">
      <c r="A3" s="20" t="s">
        <v>2</v>
      </c>
      <c r="B3" s="20" t="s">
        <v>3</v>
      </c>
      <c r="C3" s="22" t="s">
        <v>4</v>
      </c>
      <c r="D3" s="23"/>
      <c r="E3" s="24"/>
    </row>
    <row r="4" spans="1:5" ht="15.6" x14ac:dyDescent="0.3">
      <c r="A4" s="21"/>
      <c r="B4" s="21"/>
      <c r="C4" s="1" t="s">
        <v>5</v>
      </c>
      <c r="D4" s="2" t="s">
        <v>6</v>
      </c>
      <c r="E4" s="3" t="s">
        <v>7</v>
      </c>
    </row>
    <row r="5" spans="1:5" ht="15.6" x14ac:dyDescent="0.3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5" ht="62.4" x14ac:dyDescent="0.3">
      <c r="A6" s="4" t="s">
        <v>8</v>
      </c>
      <c r="B6" s="5" t="s">
        <v>9</v>
      </c>
      <c r="C6" s="6">
        <f t="shared" ref="C6:E7" si="0">C7</f>
        <v>-750000</v>
      </c>
      <c r="D6" s="6">
        <f t="shared" si="0"/>
        <v>0</v>
      </c>
      <c r="E6" s="6">
        <f t="shared" si="0"/>
        <v>0</v>
      </c>
    </row>
    <row r="7" spans="1:5" ht="62.4" x14ac:dyDescent="0.3">
      <c r="A7" s="7" t="s">
        <v>10</v>
      </c>
      <c r="B7" s="8" t="s">
        <v>11</v>
      </c>
      <c r="C7" s="9">
        <f t="shared" si="0"/>
        <v>-750000</v>
      </c>
      <c r="D7" s="9">
        <f t="shared" si="0"/>
        <v>0</v>
      </c>
      <c r="E7" s="9">
        <f t="shared" si="0"/>
        <v>0</v>
      </c>
    </row>
    <row r="8" spans="1:5" ht="62.4" x14ac:dyDescent="0.3">
      <c r="A8" s="7" t="s">
        <v>12</v>
      </c>
      <c r="B8" s="8" t="s">
        <v>13</v>
      </c>
      <c r="C8" s="9">
        <v>-750000</v>
      </c>
      <c r="D8" s="9">
        <v>0</v>
      </c>
      <c r="E8" s="9">
        <v>0</v>
      </c>
    </row>
    <row r="9" spans="1:5" ht="31.2" x14ac:dyDescent="0.3">
      <c r="A9" s="4" t="s">
        <v>14</v>
      </c>
      <c r="B9" s="5" t="s">
        <v>15</v>
      </c>
      <c r="C9" s="6">
        <f>C10+C12</f>
        <v>1479175</v>
      </c>
      <c r="D9" s="6">
        <f>D10+D12</f>
        <v>948764.09999999963</v>
      </c>
      <c r="E9" s="6">
        <f>E10+E12</f>
        <v>1000156.1999999993</v>
      </c>
    </row>
    <row r="10" spans="1:5" ht="46.8" x14ac:dyDescent="0.3">
      <c r="A10" s="7" t="s">
        <v>16</v>
      </c>
      <c r="B10" s="8" t="s">
        <v>17</v>
      </c>
      <c r="C10" s="10">
        <f>C11</f>
        <v>16649175</v>
      </c>
      <c r="D10" s="10">
        <f>SUM(D11)</f>
        <v>15558764.1</v>
      </c>
      <c r="E10" s="10">
        <f>SUM(E11)</f>
        <v>20254814.199999999</v>
      </c>
    </row>
    <row r="11" spans="1:5" ht="62.4" x14ac:dyDescent="0.3">
      <c r="A11" s="7" t="s">
        <v>18</v>
      </c>
      <c r="B11" s="8" t="s">
        <v>19</v>
      </c>
      <c r="C11" s="10">
        <v>16649175</v>
      </c>
      <c r="D11" s="10">
        <v>15558764.1</v>
      </c>
      <c r="E11" s="10">
        <v>20254814.199999999</v>
      </c>
    </row>
    <row r="12" spans="1:5" ht="46.8" x14ac:dyDescent="0.3">
      <c r="A12" s="7" t="s">
        <v>20</v>
      </c>
      <c r="B12" s="8" t="s">
        <v>21</v>
      </c>
      <c r="C12" s="10">
        <f>C13</f>
        <v>-15170000</v>
      </c>
      <c r="D12" s="10">
        <f>SUM(D13:D13)</f>
        <v>-14610000</v>
      </c>
      <c r="E12" s="10">
        <f>SUM(E13:E13)</f>
        <v>-19254658</v>
      </c>
    </row>
    <row r="13" spans="1:5" ht="62.4" x14ac:dyDescent="0.3">
      <c r="A13" s="7" t="s">
        <v>22</v>
      </c>
      <c r="B13" s="8" t="s">
        <v>23</v>
      </c>
      <c r="C13" s="10">
        <v>-15170000</v>
      </c>
      <c r="D13" s="10">
        <v>-14610000</v>
      </c>
      <c r="E13" s="10">
        <v>-19254658</v>
      </c>
    </row>
    <row r="14" spans="1:5" ht="46.8" x14ac:dyDescent="0.3">
      <c r="A14" s="4" t="s">
        <v>24</v>
      </c>
      <c r="B14" s="5" t="s">
        <v>25</v>
      </c>
      <c r="C14" s="6">
        <f>C15+C18</f>
        <v>-697155</v>
      </c>
      <c r="D14" s="6">
        <f>D15+D18</f>
        <v>-697155</v>
      </c>
      <c r="E14" s="6">
        <f>E15+E18</f>
        <v>-1394310</v>
      </c>
    </row>
    <row r="15" spans="1:5" ht="46.8" x14ac:dyDescent="0.3">
      <c r="A15" s="7" t="s">
        <v>26</v>
      </c>
      <c r="B15" s="8" t="s">
        <v>27</v>
      </c>
      <c r="C15" s="9">
        <f t="shared" ref="C15:E16" si="1">C16</f>
        <v>3890000</v>
      </c>
      <c r="D15" s="11">
        <f t="shared" si="1"/>
        <v>3670000</v>
      </c>
      <c r="E15" s="10">
        <f t="shared" si="1"/>
        <v>3840000</v>
      </c>
    </row>
    <row r="16" spans="1:5" ht="62.4" x14ac:dyDescent="0.3">
      <c r="A16" s="7" t="s">
        <v>28</v>
      </c>
      <c r="B16" s="8" t="s">
        <v>29</v>
      </c>
      <c r="C16" s="9">
        <f>C17</f>
        <v>3890000</v>
      </c>
      <c r="D16" s="11">
        <f t="shared" si="1"/>
        <v>3670000</v>
      </c>
      <c r="E16" s="10">
        <f t="shared" si="1"/>
        <v>3840000</v>
      </c>
    </row>
    <row r="17" spans="1:5" ht="62.4" x14ac:dyDescent="0.3">
      <c r="A17" s="7" t="s">
        <v>30</v>
      </c>
      <c r="B17" s="8" t="s">
        <v>31</v>
      </c>
      <c r="C17" s="10">
        <v>3890000</v>
      </c>
      <c r="D17" s="12">
        <v>3670000</v>
      </c>
      <c r="E17" s="10">
        <v>3840000</v>
      </c>
    </row>
    <row r="18" spans="1:5" ht="62.4" x14ac:dyDescent="0.3">
      <c r="A18" s="7" t="s">
        <v>32</v>
      </c>
      <c r="B18" s="8" t="s">
        <v>33</v>
      </c>
      <c r="C18" s="9">
        <f>C19</f>
        <v>-4587155</v>
      </c>
      <c r="D18" s="9">
        <f>D19</f>
        <v>-4367155</v>
      </c>
      <c r="E18" s="9">
        <f>E19</f>
        <v>-5234310</v>
      </c>
    </row>
    <row r="19" spans="1:5" ht="62.4" x14ac:dyDescent="0.3">
      <c r="A19" s="7" t="s">
        <v>34</v>
      </c>
      <c r="B19" s="8" t="s">
        <v>35</v>
      </c>
      <c r="C19" s="9">
        <f>C20+C21</f>
        <v>-4587155</v>
      </c>
      <c r="D19" s="9">
        <f>+D20+D21</f>
        <v>-4367155</v>
      </c>
      <c r="E19" s="9">
        <f>+E20+E21</f>
        <v>-5234310</v>
      </c>
    </row>
    <row r="20" spans="1:5" ht="62.4" x14ac:dyDescent="0.3">
      <c r="A20" s="7" t="s">
        <v>36</v>
      </c>
      <c r="B20" s="8" t="s">
        <v>37</v>
      </c>
      <c r="C20" s="10">
        <f>-C17</f>
        <v>-3890000</v>
      </c>
      <c r="D20" s="10">
        <f>-D17</f>
        <v>-3670000</v>
      </c>
      <c r="E20" s="10">
        <f>-E17</f>
        <v>-3840000</v>
      </c>
    </row>
    <row r="21" spans="1:5" ht="46.8" x14ac:dyDescent="0.3">
      <c r="A21" s="7" t="s">
        <v>38</v>
      </c>
      <c r="B21" s="8" t="s">
        <v>39</v>
      </c>
      <c r="C21" s="9">
        <v>-697155</v>
      </c>
      <c r="D21" s="9">
        <v>-697155</v>
      </c>
      <c r="E21" s="9">
        <v>-1394310</v>
      </c>
    </row>
    <row r="22" spans="1:5" ht="31.2" x14ac:dyDescent="0.3">
      <c r="A22" s="13" t="s">
        <v>40</v>
      </c>
      <c r="B22" s="14" t="s">
        <v>41</v>
      </c>
      <c r="C22" s="15">
        <f>C26+C23</f>
        <v>1860106.1999999881</v>
      </c>
      <c r="D22" s="15">
        <f>D26+D23</f>
        <v>148036.09999999404</v>
      </c>
      <c r="E22" s="15">
        <f>E26+E23</f>
        <v>60477.40000000596</v>
      </c>
    </row>
    <row r="23" spans="1:5" ht="15.6" x14ac:dyDescent="0.3">
      <c r="A23" s="16" t="s">
        <v>42</v>
      </c>
      <c r="B23" s="17" t="s">
        <v>43</v>
      </c>
      <c r="C23" s="10">
        <f t="shared" ref="C23:E24" si="2">C24</f>
        <v>-74427579.800000012</v>
      </c>
      <c r="D23" s="10">
        <f t="shared" si="2"/>
        <v>-69868010.900000006</v>
      </c>
      <c r="E23" s="10">
        <f t="shared" si="2"/>
        <v>-76642037.099999994</v>
      </c>
    </row>
    <row r="24" spans="1:5" ht="31.2" x14ac:dyDescent="0.3">
      <c r="A24" s="16" t="s">
        <v>44</v>
      </c>
      <c r="B24" s="17" t="s">
        <v>45</v>
      </c>
      <c r="C24" s="10">
        <f t="shared" si="2"/>
        <v>-74427579.800000012</v>
      </c>
      <c r="D24" s="10">
        <f t="shared" si="2"/>
        <v>-69868010.900000006</v>
      </c>
      <c r="E24" s="10">
        <f t="shared" si="2"/>
        <v>-76642037.099999994</v>
      </c>
    </row>
    <row r="25" spans="1:5" ht="46.8" x14ac:dyDescent="0.3">
      <c r="A25" s="16" t="s">
        <v>46</v>
      </c>
      <c r="B25" s="17" t="s">
        <v>47</v>
      </c>
      <c r="C25" s="10">
        <f>-(53580518.9+C10+C15+C31)</f>
        <v>-74427579.800000012</v>
      </c>
      <c r="D25" s="10">
        <f>-(50309221.6+D10+D15+D31)</f>
        <v>-69868010.900000006</v>
      </c>
      <c r="E25" s="10">
        <f>-(52247203.3+E10+E15+E31)</f>
        <v>-76642037.099999994</v>
      </c>
    </row>
    <row r="26" spans="1:5" ht="15.6" x14ac:dyDescent="0.3">
      <c r="A26" s="16" t="s">
        <v>48</v>
      </c>
      <c r="B26" s="17" t="s">
        <v>49</v>
      </c>
      <c r="C26" s="10">
        <f t="shared" ref="C26:E27" si="3">C27</f>
        <v>76287686</v>
      </c>
      <c r="D26" s="10">
        <f t="shared" si="3"/>
        <v>70016047</v>
      </c>
      <c r="E26" s="10">
        <f t="shared" si="3"/>
        <v>76702514.5</v>
      </c>
    </row>
    <row r="27" spans="1:5" ht="31.2" x14ac:dyDescent="0.3">
      <c r="A27" s="16" t="s">
        <v>50</v>
      </c>
      <c r="B27" s="17" t="s">
        <v>51</v>
      </c>
      <c r="C27" s="10">
        <f t="shared" si="3"/>
        <v>76287686</v>
      </c>
      <c r="D27" s="10">
        <f t="shared" si="3"/>
        <v>70016047</v>
      </c>
      <c r="E27" s="10">
        <f t="shared" si="3"/>
        <v>76702514.5</v>
      </c>
    </row>
    <row r="28" spans="1:5" ht="46.8" x14ac:dyDescent="0.3">
      <c r="A28" s="16" t="s">
        <v>52</v>
      </c>
      <c r="B28" s="17" t="s">
        <v>53</v>
      </c>
      <c r="C28" s="10">
        <f>(55480531-(C7+C12+C18+C34))</f>
        <v>76287686</v>
      </c>
      <c r="D28" s="10">
        <f>(50708892-(D8+D13+D19+D35))</f>
        <v>70016047</v>
      </c>
      <c r="E28" s="10">
        <f>(51913546.5-(E8+E13+E19+E35))</f>
        <v>76702514.5</v>
      </c>
    </row>
    <row r="29" spans="1:5" ht="31.2" x14ac:dyDescent="0.3">
      <c r="A29" s="4" t="s">
        <v>54</v>
      </c>
      <c r="B29" s="5" t="s">
        <v>55</v>
      </c>
      <c r="C29" s="6">
        <f>C30</f>
        <v>7885.9000000000233</v>
      </c>
      <c r="D29" s="6">
        <f>D30</f>
        <v>25.200000000011642</v>
      </c>
      <c r="E29" s="6">
        <f>+E30</f>
        <v>19.599999999976717</v>
      </c>
    </row>
    <row r="30" spans="1:5" ht="46.8" x14ac:dyDescent="0.3">
      <c r="A30" s="4" t="s">
        <v>56</v>
      </c>
      <c r="B30" s="5" t="s">
        <v>57</v>
      </c>
      <c r="C30" s="6">
        <f>C31+C34</f>
        <v>7885.9000000000233</v>
      </c>
      <c r="D30" s="6">
        <f>D31+D34</f>
        <v>25.200000000011642</v>
      </c>
      <c r="E30" s="6">
        <f>E31+E34</f>
        <v>19.599999999976717</v>
      </c>
    </row>
    <row r="31" spans="1:5" ht="46.8" x14ac:dyDescent="0.3">
      <c r="A31" s="7" t="s">
        <v>58</v>
      </c>
      <c r="B31" s="8" t="s">
        <v>59</v>
      </c>
      <c r="C31" s="9">
        <f>C32+C33</f>
        <v>307885.90000000002</v>
      </c>
      <c r="D31" s="9">
        <f>D33+D32</f>
        <v>330025.2</v>
      </c>
      <c r="E31" s="9">
        <f>E33+E32</f>
        <v>300019.59999999998</v>
      </c>
    </row>
    <row r="32" spans="1:5" ht="62.4" x14ac:dyDescent="0.3">
      <c r="A32" s="7" t="s">
        <v>60</v>
      </c>
      <c r="B32" s="8" t="s">
        <v>61</v>
      </c>
      <c r="C32" s="10">
        <v>27.9</v>
      </c>
      <c r="D32" s="10">
        <v>25.2</v>
      </c>
      <c r="E32" s="10">
        <v>19.600000000000001</v>
      </c>
    </row>
    <row r="33" spans="1:5" ht="78" x14ac:dyDescent="0.3">
      <c r="A33" s="7" t="s">
        <v>62</v>
      </c>
      <c r="B33" s="8" t="s">
        <v>63</v>
      </c>
      <c r="C33" s="10">
        <v>307858</v>
      </c>
      <c r="D33" s="10">
        <v>330000</v>
      </c>
      <c r="E33" s="10">
        <v>300000</v>
      </c>
    </row>
    <row r="34" spans="1:5" ht="31.2" x14ac:dyDescent="0.3">
      <c r="A34" s="7" t="s">
        <v>64</v>
      </c>
      <c r="B34" s="8" t="s">
        <v>65</v>
      </c>
      <c r="C34" s="10">
        <f>C35</f>
        <v>-300000</v>
      </c>
      <c r="D34" s="10">
        <f>D35</f>
        <v>-330000</v>
      </c>
      <c r="E34" s="10">
        <f>E35</f>
        <v>-300000</v>
      </c>
    </row>
    <row r="35" spans="1:5" ht="78" x14ac:dyDescent="0.3">
      <c r="A35" s="7" t="s">
        <v>66</v>
      </c>
      <c r="B35" s="8" t="s">
        <v>67</v>
      </c>
      <c r="C35" s="10">
        <v>-300000</v>
      </c>
      <c r="D35" s="10">
        <v>-330000</v>
      </c>
      <c r="E35" s="10">
        <v>-300000</v>
      </c>
    </row>
    <row r="36" spans="1:5" ht="36.6" customHeight="1" x14ac:dyDescent="0.3">
      <c r="A36" s="25" t="s">
        <v>68</v>
      </c>
      <c r="B36" s="26"/>
      <c r="C36" s="27">
        <f>C6+C9+C14+C22+C29</f>
        <v>1900012.099999988</v>
      </c>
      <c r="D36" s="27">
        <f>D6+D9+D14+D22+D29</f>
        <v>399670.39999999368</v>
      </c>
      <c r="E36" s="27">
        <f>E6+E9+E14+E22+E29</f>
        <v>-333656.79999999481</v>
      </c>
    </row>
  </sheetData>
  <mergeCells count="6">
    <mergeCell ref="A36:B36"/>
    <mergeCell ref="A1:E1"/>
    <mergeCell ref="A2:E2"/>
    <mergeCell ref="A3:A4"/>
    <mergeCell ref="B3:B4"/>
    <mergeCell ref="C3:E3"/>
  </mergeCells>
  <pageMargins left="0.9055118110236221" right="0.55118110236220474" top="0.74803149606299213" bottom="0.59055118110236227" header="0.31496062992125984" footer="0.31496062992125984"/>
  <pageSetup paperSize="9" scale="69" fitToHeight="2" orientation="portrait" r:id="rId1"/>
  <headerFooter differentFirst="1">
    <oddHeader>&amp;R&amp;"Times New Roman,обычный"&amp;10&amp;P</oddHeader>
    <oddFooter>&amp;L&amp;"Times New Roman,обычный"&amp;10&amp;Z&amp;F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2017-12-14T14:22:17Z</dcterms:modified>
</cp:coreProperties>
</file>